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<sst xmlns="http://schemas.openxmlformats.org/spreadsheetml/2006/main" count="70" uniqueCount="56">
  <si>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</si>
  <si>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</si>
  <si>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</si>
  <si>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</si>
  <si>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</si>
  <si>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</si>
  <si>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</si>
  <si>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</si>
  <si>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</si>
  <si>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</si>
  <si>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</si>
  <si>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</si>
  <si>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End of:</t>
  </si>
  <si>
    <t>Beginning of year balance</t>
  </si>
  <si>
    <t>End of year balance</t>
  </si>
  <si>
    <t>Deposits</t>
  </si>
  <si>
    <t>Withdrawals</t>
  </si>
  <si>
    <t>Description</t>
  </si>
  <si>
    <t>Account beginning and ending balances:</t>
  </si>
  <si>
    <t>Deposits &amp; Withdrawals:</t>
  </si>
  <si>
    <t>Your actual returns from investments!</t>
  </si>
  <si>
    <t>Don't let your financial advisor fool you about your returns for last year.  Use the calculator</t>
  </si>
  <si>
    <t>below to determine your actual BEFORE-TAX returns.  Even if you make withdrawals to</t>
  </si>
  <si>
    <t>pay your taxes on the returns, the calculator gives a before-tax return because it doesn't</t>
  </si>
  <si>
    <t>You can use this calculator for a single investment or for a group of investments or for</t>
  </si>
  <si>
    <t>indexes representing securities similar to the ones you are analyzing.</t>
  </si>
  <si>
    <t>Last year's</t>
  </si>
  <si>
    <t>S&amp;P 500 (large companies)</t>
  </si>
  <si>
    <t>Russell 2000 (small companies)</t>
  </si>
  <si>
    <t>Corporate Long-Term Bonds</t>
  </si>
  <si>
    <t>Short-Term Treasuries (money markets)</t>
  </si>
  <si>
    <t>(Enter % distribution)</t>
  </si>
  <si>
    <t>Your Allocation</t>
  </si>
  <si>
    <t>Index Return</t>
  </si>
  <si>
    <t>Indexes that are similar to the</t>
  </si>
  <si>
    <t>components in portfolio above:</t>
  </si>
  <si>
    <t>Few people get better returns than the indexes because of the internal costs of funds</t>
  </si>
  <si>
    <t>and fees paid to advisors, brokers, money managers, and getting out of sync with markets.</t>
  </si>
  <si>
    <t>Portfolio weighted average return of indexes</t>
  </si>
  <si>
    <t>Results:  Annual Before-Tax Return on Investments</t>
  </si>
  <si>
    <t>From sale of old car</t>
  </si>
  <si>
    <t>For income tax payment</t>
  </si>
  <si>
    <t>investing in low-cost index funds.</t>
  </si>
  <si>
    <t>If your actual returns are more than 1% lower than the weighted average return, consider</t>
  </si>
  <si>
    <t>After you have finished the calculation above, compare your actual return with</t>
  </si>
  <si>
    <t xml:space="preserve">your entire portfolio.  You must have owned the investment or portfolio for the entire year  </t>
  </si>
  <si>
    <t>and enter both beginning and ending balances.  The components can change during the</t>
  </si>
  <si>
    <t>year however.  Enter values or words in blue cells only.  Delete or overwrite our examples.</t>
  </si>
  <si>
    <t>know whether a withdrawal was to pay your income tax, utility bills, or whatever.</t>
  </si>
  <si>
    <t>Compare the above result with appropriate indexes of your choosing below:</t>
  </si>
  <si>
    <t>Interest and dividends that are not reinvested are "withdrawals."</t>
  </si>
  <si>
    <t>Enter your guess here.</t>
  </si>
  <si>
    <t>IRR</t>
  </si>
  <si>
    <t>12 x IRR</t>
  </si>
  <si>
    <t>FV(12xIRR)</t>
  </si>
  <si>
    <t>Rate(FV)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</si>
</sst>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33" borderId="10" xfId="0" applyNumberFormat="1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34" borderId="0" xfId="0" applyNumberFormat="1" applyFont="1" applyFill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8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4.140625" style="0" customWidth="1"/>
    <col min="3" max="3" width="21.8515625" style="0" customWidth="1"/>
    <col min="4" max="4" width="15.140625" style="0" customWidth="1"/>
    <col min="5" max="5" width="24.140625" style="0" customWidth="1"/>
    <col min="8" max="8" width="9.140625" style="0" hidden="1" customWidth="1"/>
    <col min="9" max="9" width="15.8515625" style="0" hidden="1" customWidth="1"/>
  </cols>
  <sheetData>
    <row r="1" spans="3:9" ht="20.25">
      <c r="C1" s="8" t="s">
        <v>20</v>
      </c>
      <c r="H1" s="17"/>
      <c r="I1" s="17"/>
    </row>
    <row r="2" spans="8:9" ht="12.75">
      <c r="H2" s="17"/>
      <c r="I2" s="17"/>
    </row>
    <row r="3" spans="2:9" ht="12.75">
      <c r="B3" t="s">
        <v>21</v>
      </c>
      <c r="H3" s="17"/>
      <c r="I3" s="17"/>
    </row>
    <row r="4" spans="2:9" ht="12.75">
      <c r="B4" t="s">
        <v>22</v>
      </c>
      <c r="H4" s="17"/>
      <c r="I4" s="17"/>
    </row>
    <row r="5" spans="2:9" ht="12.75">
      <c r="B5" t="s">
        <v>23</v>
      </c>
      <c r="H5" s="17"/>
      <c r="I5" s="17"/>
    </row>
    <row r="6" spans="2:9" ht="12.75">
      <c r="B6" t="s">
        <v>48</v>
      </c>
      <c r="H6" s="17"/>
      <c r="I6" s="17"/>
    </row>
    <row r="7" spans="8:9" ht="12.75">
      <c r="H7" s="17"/>
      <c r="I7" s="17"/>
    </row>
    <row r="8" spans="2:9" ht="12.75">
      <c r="B8" t="s">
        <v>24</v>
      </c>
      <c r="H8" s="17"/>
      <c r="I8" s="17"/>
    </row>
    <row r="9" spans="2:9" ht="12.75">
      <c r="B9" t="s">
        <v>45</v>
      </c>
      <c r="H9" s="17"/>
      <c r="I9" s="17"/>
    </row>
    <row r="10" spans="2:9" ht="12.75">
      <c r="B10" t="s">
        <v>46</v>
      </c>
      <c r="H10" s="17"/>
      <c r="I10" s="17"/>
    </row>
    <row r="11" spans="2:9" ht="12.75">
      <c r="B11" t="s">
        <v>47</v>
      </c>
      <c r="H11" s="17"/>
      <c r="I11" s="17"/>
    </row>
    <row r="12" spans="2:9" ht="12.75">
      <c r="B12" t="s">
        <v>50</v>
      </c>
      <c r="H12" s="17"/>
      <c r="I12" s="17"/>
    </row>
    <row r="13" spans="8:9" ht="12.75">
      <c r="H13" s="17"/>
      <c r="I13" s="17"/>
    </row>
    <row r="14" spans="3:9" ht="12.75">
      <c r="C14" s="7" t="s">
        <v>18</v>
      </c>
      <c r="H14" s="17"/>
      <c r="I14" s="17"/>
    </row>
    <row r="15" spans="3:9" ht="12.75">
      <c r="C15" s="3">
        <v>100000</v>
      </c>
      <c r="D15" s="7" t="s">
        <v>13</v>
      </c>
      <c r="H15" s="17"/>
      <c r="I15" s="17"/>
    </row>
    <row r="16" spans="3:9" ht="12.75">
      <c r="C16" s="3">
        <v>110000</v>
      </c>
      <c r="D16" s="7" t="s">
        <v>14</v>
      </c>
      <c r="H16" s="17"/>
      <c r="I16" s="17"/>
    </row>
    <row r="17" spans="8:9" ht="12.75">
      <c r="H17" s="17"/>
      <c r="I17" s="17"/>
    </row>
    <row r="18" spans="3:8" ht="12.75">
      <c r="C18" s="7" t="s">
        <v>19</v>
      </c>
      <c r="H18" t="s">
        <v>12</v>
      </c>
    </row>
    <row r="19" spans="2:9" ht="12.75">
      <c r="B19" s="2" t="s">
        <v>15</v>
      </c>
      <c r="C19" s="2" t="s">
        <v>17</v>
      </c>
      <c r="D19" s="2" t="s">
        <v>16</v>
      </c>
      <c r="E19" s="2" t="s">
        <v>17</v>
      </c>
      <c r="H19" t="s">
        <v>9</v>
      </c>
      <c r="I19" s="6">
        <f>-C15</f>
        <v>-100000</v>
      </c>
    </row>
    <row r="20" spans="1:9" ht="12.75">
      <c r="A20" s="2" t="s">
        <v>10</v>
      </c>
      <c r="B20" s="3"/>
      <c r="C20" s="4"/>
      <c r="D20" s="3"/>
      <c r="E20" s="5"/>
      <c r="H20" t="s">
        <v>10</v>
      </c>
      <c r="I20" s="6">
        <f aca="true" t="shared" si="0" ref="I20:I30">D20-B20</f>
        <v>0</v>
      </c>
    </row>
    <row r="21" spans="1:9" ht="12.75">
      <c r="A21" s="2" t="s">
        <v>11</v>
      </c>
      <c r="B21" s="3"/>
      <c r="C21" s="4"/>
      <c r="D21" s="3"/>
      <c r="E21" s="5"/>
      <c r="H21" t="s">
        <v>11</v>
      </c>
      <c r="I21" s="6">
        <f t="shared" si="0"/>
        <v>0</v>
      </c>
    </row>
    <row r="22" spans="1:9" ht="12.75">
      <c r="A22" s="2" t="s">
        <v>0</v>
      </c>
      <c r="B22" s="3"/>
      <c r="C22" s="4"/>
      <c r="D22" s="3">
        <v>2000</v>
      </c>
      <c r="E22" s="5" t="s">
        <v>41</v>
      </c>
      <c r="H22" t="s">
        <v>0</v>
      </c>
      <c r="I22" s="6">
        <f t="shared" si="0"/>
        <v>2000</v>
      </c>
    </row>
    <row r="23" spans="1:9" ht="12.75">
      <c r="A23" s="2" t="s">
        <v>1</v>
      </c>
      <c r="B23" s="3"/>
      <c r="C23" s="4"/>
      <c r="D23" s="3"/>
      <c r="E23" s="5"/>
      <c r="H23" t="s">
        <v>1</v>
      </c>
      <c r="I23" s="6">
        <f t="shared" si="0"/>
        <v>0</v>
      </c>
    </row>
    <row r="24" spans="1:9" ht="12.75">
      <c r="A24" s="2" t="s">
        <v>2</v>
      </c>
      <c r="B24" s="3"/>
      <c r="C24" s="4"/>
      <c r="D24" s="3"/>
      <c r="E24" s="5"/>
      <c r="H24" t="s">
        <v>2</v>
      </c>
      <c r="I24" s="6">
        <f t="shared" si="0"/>
        <v>0</v>
      </c>
    </row>
    <row r="25" spans="1:9" ht="12.75">
      <c r="A25" s="2" t="s">
        <v>3</v>
      </c>
      <c r="B25" s="3">
        <v>6000</v>
      </c>
      <c r="C25" s="4" t="s">
        <v>40</v>
      </c>
      <c r="D25" s="3"/>
      <c r="E25" s="5"/>
      <c r="H25" t="s">
        <v>3</v>
      </c>
      <c r="I25" s="6">
        <f t="shared" si="0"/>
        <v>-6000</v>
      </c>
    </row>
    <row r="26" spans="1:9" ht="12.75">
      <c r="A26" s="2" t="s">
        <v>4</v>
      </c>
      <c r="B26" s="3"/>
      <c r="C26" s="4"/>
      <c r="D26" s="3"/>
      <c r="E26" s="5"/>
      <c r="H26" t="s">
        <v>4</v>
      </c>
      <c r="I26" s="6">
        <f t="shared" si="0"/>
        <v>0</v>
      </c>
    </row>
    <row r="27" spans="1:9" ht="12.75">
      <c r="A27" s="2" t="s">
        <v>5</v>
      </c>
      <c r="B27" s="3"/>
      <c r="C27" s="4"/>
      <c r="D27" s="3"/>
      <c r="E27" s="5"/>
      <c r="H27" t="s">
        <v>5</v>
      </c>
      <c r="I27" s="6">
        <f t="shared" si="0"/>
        <v>0</v>
      </c>
    </row>
    <row r="28" spans="1:9" ht="12.75">
      <c r="A28" s="2" t="s">
        <v>6</v>
      </c>
      <c r="B28" s="3"/>
      <c r="C28" s="4"/>
      <c r="D28" s="3"/>
      <c r="E28" s="5"/>
      <c r="H28" t="s">
        <v>6</v>
      </c>
      <c r="I28" s="6">
        <f t="shared" si="0"/>
        <v>0</v>
      </c>
    </row>
    <row r="29" spans="1:9" ht="12.75">
      <c r="A29" s="2" t="s">
        <v>7</v>
      </c>
      <c r="B29" s="3"/>
      <c r="C29" s="4"/>
      <c r="D29" s="3"/>
      <c r="E29" s="5"/>
      <c r="H29" t="s">
        <v>7</v>
      </c>
      <c r="I29" s="6">
        <f t="shared" si="0"/>
        <v>0</v>
      </c>
    </row>
    <row r="30" spans="1:9" ht="12.75">
      <c r="A30" s="2" t="s">
        <v>8</v>
      </c>
      <c r="B30" s="3"/>
      <c r="C30" s="4"/>
      <c r="D30" s="3"/>
      <c r="E30" s="5"/>
      <c r="H30" t="s">
        <v>8</v>
      </c>
      <c r="I30" s="6">
        <f t="shared" si="0"/>
        <v>0</v>
      </c>
    </row>
    <row r="31" spans="1:9" ht="12.75">
      <c r="A31" s="2" t="s">
        <v>9</v>
      </c>
      <c r="B31" s="3"/>
      <c r="C31" s="4"/>
      <c r="D31" s="3"/>
      <c r="E31" s="5"/>
      <c r="H31" t="s">
        <v>9</v>
      </c>
      <c r="I31" s="6">
        <f>C16+D31-B31</f>
        <v>110000</v>
      </c>
    </row>
    <row r="32" spans="8:9" ht="12.75">
      <c r="H32" s="9">
        <f>ROUND((C16-C15-SUM(B20:B31)+SUM(D20:D31))/(C15+0.5*(SUM(B20:B31)-SUM(D20:D31))),1)</f>
        <v>0.1</v>
      </c>
      <c r="I32" t="s">
        <v>51</v>
      </c>
    </row>
    <row r="33" spans="2:9" ht="12.75">
      <c r="B33" s="9">
        <f>I36</f>
        <v>0.05913209549058523</v>
      </c>
      <c r="C33" s="7" t="s">
        <v>39</v>
      </c>
      <c r="H33" t="s">
        <v>52</v>
      </c>
      <c r="I33" s="1">
        <f>IRR(I19:I31,H32)</f>
        <v>0.004798961214992653</v>
      </c>
    </row>
    <row r="34" spans="8:9" ht="12.75">
      <c r="H34" t="s">
        <v>53</v>
      </c>
      <c r="I34" s="1">
        <f>12*I33</f>
        <v>0.05758753457991184</v>
      </c>
    </row>
    <row r="35" spans="8:9" ht="12.75">
      <c r="H35" t="s">
        <v>54</v>
      </c>
      <c r="I35" s="16">
        <f>FV(I33,12,,-1)</f>
        <v>1.0591320954905852</v>
      </c>
    </row>
    <row r="36" spans="2:10" ht="12.75">
      <c r="B36" s="7" t="s">
        <v>49</v>
      </c>
      <c r="H36" t="s">
        <v>55</v>
      </c>
      <c r="I36" s="1">
        <f>RATE(1,,-1,I35)</f>
        <v>0.05913209549058523</v>
      </c>
      <c r="J36" s="18"/>
    </row>
    <row r="37" spans="2:9" ht="12.75">
      <c r="B37" t="s">
        <v>44</v>
      </c>
      <c r="I37" s="1"/>
    </row>
    <row r="38" ht="12.75">
      <c r="B38" t="s">
        <v>25</v>
      </c>
    </row>
    <row r="40" spans="2:5" ht="12.75">
      <c r="B40" s="14" t="s">
        <v>34</v>
      </c>
      <c r="D40" s="2" t="s">
        <v>26</v>
      </c>
      <c r="E40" s="2" t="s">
        <v>32</v>
      </c>
    </row>
    <row r="41" spans="2:5" ht="12.75">
      <c r="B41" s="7" t="s">
        <v>35</v>
      </c>
      <c r="D41" s="2" t="s">
        <v>33</v>
      </c>
      <c r="E41" s="2" t="s">
        <v>31</v>
      </c>
    </row>
    <row r="42" spans="2:5" ht="12.75">
      <c r="B42" s="10" t="s">
        <v>27</v>
      </c>
      <c r="C42" s="11"/>
      <c r="D42" s="12">
        <v>0.1</v>
      </c>
      <c r="E42" s="12">
        <v>0.5</v>
      </c>
    </row>
    <row r="43" spans="2:5" ht="12.75">
      <c r="B43" s="10" t="s">
        <v>28</v>
      </c>
      <c r="C43" s="11"/>
      <c r="D43" s="12">
        <v>0.13</v>
      </c>
      <c r="E43" s="12">
        <v>0.1</v>
      </c>
    </row>
    <row r="44" spans="2:5" ht="12.75">
      <c r="B44" s="10" t="s">
        <v>29</v>
      </c>
      <c r="C44" s="11"/>
      <c r="D44" s="12">
        <v>0.05</v>
      </c>
      <c r="E44" s="12">
        <v>0.3</v>
      </c>
    </row>
    <row r="45" spans="2:5" ht="12.75">
      <c r="B45" s="10" t="s">
        <v>30</v>
      </c>
      <c r="C45" s="11"/>
      <c r="D45" s="12">
        <v>0.035</v>
      </c>
      <c r="E45" s="12">
        <v>0.1</v>
      </c>
    </row>
    <row r="46" spans="2:5" ht="12.75">
      <c r="B46" s="10"/>
      <c r="C46" s="11"/>
      <c r="D46" s="12"/>
      <c r="E46" s="12"/>
    </row>
    <row r="47" spans="2:5" ht="12.75">
      <c r="B47" s="10"/>
      <c r="C47" s="11"/>
      <c r="D47" s="12"/>
      <c r="E47" s="12"/>
    </row>
    <row r="48" spans="2:5" ht="12.75">
      <c r="B48" s="2"/>
      <c r="D48" s="15" t="str">
        <f>IF(E48=1,"Total &gt;","Total must be 100%! &gt;&gt;&gt;&gt;")</f>
        <v>Total &gt;</v>
      </c>
      <c r="E48" s="13">
        <f>SUM(E42:E47)</f>
        <v>0.9999999999999999</v>
      </c>
    </row>
    <row r="49" spans="2:3" ht="12.75">
      <c r="B49" s="9">
        <f>D42*E42+D43*E43+D44*E44+D45*E45+D46*E46+D47*E47</f>
        <v>0.0815</v>
      </c>
      <c r="C49" s="7" t="s">
        <v>38</v>
      </c>
    </row>
    <row r="51" ht="12.75">
      <c r="B51" t="s">
        <v>36</v>
      </c>
    </row>
    <row r="52" ht="12.75">
      <c r="B52" t="s">
        <v>37</v>
      </c>
    </row>
    <row r="53" ht="12.75">
      <c r="B53" t="s">
        <v>43</v>
      </c>
    </row>
    <row r="54" ht="12.75">
      <c r="B54" t="s">
        <v>42</v>
      </c>
    </row>
  </sheetData>
  <sheetProtection password="EA69" sheet="1" objects="1" scenarios="1"/>
  <dataValidations count="1">
    <dataValidation type="decimal" operator="greaterThanOrEqual" allowBlank="1" showInputMessage="1" showErrorMessage="1" sqref="E42:E47 B20:B31 D20:D31 C15:C16">
      <formula1>0</formula1>
    </dataValidation>
  </dataValidations>
  <printOptions/>
  <pageMargins left="0.75" right="0.75" top="0.58" bottom="0.63" header="0.4" footer="0.4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K. Hebeler</dc:creator>
  <cp:keywords/>
  <dc:description/>
  <cp:lastModifiedBy>Henry K Hebeler</cp:lastModifiedBy>
  <cp:lastPrinted>2002-09-16T00:20:13Z</cp:lastPrinted>
  <dcterms:created xsi:type="dcterms:W3CDTF">2002-09-15T20:52:30Z</dcterms:created>
  <dcterms:modified xsi:type="dcterms:W3CDTF">2010-01-10T22:54:09Z</dcterms:modified>
  <cp:category/>
  <cp:version/>
  <cp:contentType/>
  <cp:contentStatus/>
</cp:coreProperties>
</file>